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<sst xmlns="http://schemas.openxmlformats.org/spreadsheetml/2006/main" count="10" uniqueCount="9">
  <si>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Year</t>
  </si>
  <si>
    <t>Total Debt</t>
  </si>
  <si>
    <t xml:space="preserve">Savings </t>
  </si>
  <si>
    <t>UPB</t>
  </si>
  <si>
    <t>int rate</t>
  </si>
  <si>
    <t>payment</t>
  </si>
  <si>
    <t>end state</t>
  </si>
  <si>
    <t xml:space="preserve"> </t>
  </si>
  <si>
    <t>payment formula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</si>
</sst>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H4" sqref="H4"/>
    </sheetView>
  </sheetViews>
  <sheetFormatPr defaultColWidth="12.57421875" defaultRowHeight="12.75"/>
  <cols>
    <col min="1" max="16384" width="11.57421875" style="0" customWidth="1"/>
  </cols>
  <sheetData>
    <row r="1" spans="3:6" ht="12.75">
      <c r="C1" t="s">
        <v>0</v>
      </c>
      <c r="D1" t="s">
        <v>1</v>
      </c>
      <c r="E1" t="s">
        <v>2</v>
      </c>
      <c r="F1" t="s">
        <v>3</v>
      </c>
    </row>
    <row r="2" spans="1:2" ht="12.75">
      <c r="A2" t="s">
        <v>4</v>
      </c>
      <c r="B2">
        <v>0.05</v>
      </c>
    </row>
    <row r="3" spans="1:6" ht="12.75">
      <c r="A3" t="s">
        <v>5</v>
      </c>
      <c r="B3">
        <v>5854.63</v>
      </c>
      <c r="C3" t="s">
        <v>6</v>
      </c>
      <c r="D3" s="1">
        <f>D35</f>
        <v>388974.8137635601</v>
      </c>
      <c r="E3" s="1">
        <f>E35</f>
        <v>388974.8697565668</v>
      </c>
      <c r="F3" s="1">
        <f>F35</f>
        <v>-0.055993006782045995</v>
      </c>
    </row>
    <row r="4" spans="3:8" ht="12.75">
      <c r="C4" t="s">
        <v>7</v>
      </c>
      <c r="D4" s="1"/>
      <c r="E4" s="1"/>
      <c r="F4" s="1"/>
      <c r="H4" t="s">
        <v>7</v>
      </c>
    </row>
    <row r="5" spans="1:6" ht="12.75">
      <c r="A5" t="s">
        <v>8</v>
      </c>
      <c r="B5" s="2">
        <f>B2*D5/(1-1/(1+B2)^30)</f>
        <v>5854.62915722489</v>
      </c>
      <c r="C5">
        <v>0</v>
      </c>
      <c r="D5" s="1">
        <v>90000</v>
      </c>
      <c r="E5" s="1">
        <v>0</v>
      </c>
      <c r="F5" s="1">
        <f>D5</f>
        <v>90000</v>
      </c>
    </row>
    <row r="6" spans="3:6" ht="12.75">
      <c r="C6" s="2">
        <f>+1+C5</f>
        <v>1</v>
      </c>
      <c r="D6" s="1">
        <f>+D5*(1+$B$2)</f>
        <v>94500</v>
      </c>
      <c r="E6" s="1">
        <f>E5*(1+$B$2)+$B$3</f>
        <v>5854.63</v>
      </c>
      <c r="F6" s="1">
        <f>F5*(1+$B$2)-$B$3</f>
        <v>88645.37</v>
      </c>
    </row>
    <row r="7" spans="3:6" ht="12.75">
      <c r="C7" s="2">
        <f>+1+C6</f>
        <v>2</v>
      </c>
      <c r="D7" s="1">
        <f>+D6*(1+$B$2)</f>
        <v>99225</v>
      </c>
      <c r="E7" s="1">
        <f>E6*(1+$B$2)+$B$3</f>
        <v>12001.9915</v>
      </c>
      <c r="F7" s="1">
        <f>F6*(1+$B$2)-$B$3</f>
        <v>87223.0085</v>
      </c>
    </row>
    <row r="8" spans="3:6" ht="12.75">
      <c r="C8" s="2">
        <f>+1+C7</f>
        <v>3</v>
      </c>
      <c r="D8" s="1">
        <f>+D7*(1+$B$2)</f>
        <v>104186.25</v>
      </c>
      <c r="E8" s="1">
        <f>E7*(1+$B$2)+$B$3</f>
        <v>18456.721075</v>
      </c>
      <c r="F8" s="1">
        <f>F7*(1+$B$2)-$B$3</f>
        <v>85729.52892499999</v>
      </c>
    </row>
    <row r="9" spans="3:6" ht="12.75">
      <c r="C9" s="2">
        <f>+1+C8</f>
        <v>4</v>
      </c>
      <c r="D9" s="1">
        <f>+D8*(1+$B$2)</f>
        <v>109395.5625</v>
      </c>
      <c r="E9" s="1">
        <f>E8*(1+$B$2)+$B$3</f>
        <v>25234.187128750003</v>
      </c>
      <c r="F9" s="1">
        <f>F8*(1+$B$2)-$B$3</f>
        <v>84161.37537124999</v>
      </c>
    </row>
    <row r="10" spans="3:6" ht="12.75">
      <c r="C10" s="2">
        <f>+1+C9</f>
        <v>5</v>
      </c>
      <c r="D10" s="1">
        <f>+D9*(1+$B$2)</f>
        <v>114865.34062500001</v>
      </c>
      <c r="E10" s="1">
        <f>E9*(1+$B$2)+$B$3</f>
        <v>32350.526485187507</v>
      </c>
      <c r="F10" s="1">
        <f>F9*(1+$B$2)-$B$3</f>
        <v>82514.81413981249</v>
      </c>
    </row>
    <row r="11" spans="3:6" ht="12.75">
      <c r="C11" s="2">
        <f>+1+C10</f>
        <v>6</v>
      </c>
      <c r="D11" s="1">
        <f>+D10*(1+$B$2)</f>
        <v>120608.60765625002</v>
      </c>
      <c r="E11" s="1">
        <f>E10*(1+$B$2)+$B$3</f>
        <v>39822.68280944688</v>
      </c>
      <c r="F11" s="1">
        <f>F10*(1+$B$2)-$B$3</f>
        <v>80785.92484680311</v>
      </c>
    </row>
    <row r="12" spans="3:6" ht="12.75">
      <c r="C12" s="2">
        <f>+1+C11</f>
        <v>7</v>
      </c>
      <c r="D12" s="1">
        <f>+D11*(1+$B$2)</f>
        <v>126639.03803906254</v>
      </c>
      <c r="E12" s="1">
        <f>E11*(1+$B$2)+$B$3</f>
        <v>47668.44694991922</v>
      </c>
      <c r="F12" s="1">
        <f>F11*(1+$B$2)-$B$3</f>
        <v>78970.59108914327</v>
      </c>
    </row>
    <row r="13" spans="3:6" ht="12.75">
      <c r="C13" s="2">
        <f>+1+C12</f>
        <v>8</v>
      </c>
      <c r="D13" s="1">
        <f>+D12*(1+$B$2)</f>
        <v>132970.98994101566</v>
      </c>
      <c r="E13" s="1">
        <f>E12*(1+$B$2)+$B$3</f>
        <v>55906.49929741518</v>
      </c>
      <c r="F13" s="1">
        <f>F12*(1+$B$2)-$B$3</f>
        <v>77064.49064360044</v>
      </c>
    </row>
    <row r="14" spans="3:6" ht="12.75">
      <c r="C14" s="2">
        <f>+1+C13</f>
        <v>9</v>
      </c>
      <c r="D14" s="1">
        <f>+D13*(1+$B$2)</f>
        <v>139619.53943806645</v>
      </c>
      <c r="E14" s="1">
        <f>E13*(1+$B$2)+$B$3</f>
        <v>64556.454262285944</v>
      </c>
      <c r="F14" s="1">
        <f>F13*(1+$B$2)-$B$3</f>
        <v>75063.08517578046</v>
      </c>
    </row>
    <row r="15" spans="3:6" ht="12.75">
      <c r="C15" s="2">
        <f>+1+C14</f>
        <v>10</v>
      </c>
      <c r="D15" s="1">
        <f>+D14*(1+$B$2)</f>
        <v>146600.51640996977</v>
      </c>
      <c r="E15" s="1">
        <f>E14*(1+$B$2)+$B$3</f>
        <v>73638.90697540026</v>
      </c>
      <c r="F15" s="1">
        <f>F14*(1+$B$2)-$B$3</f>
        <v>72961.60943456949</v>
      </c>
    </row>
    <row r="16" spans="3:6" ht="12.75">
      <c r="C16" s="2">
        <f>+1+C15</f>
        <v>11</v>
      </c>
      <c r="D16" s="1">
        <f>+D15*(1+$B$2)</f>
        <v>153930.54223046827</v>
      </c>
      <c r="E16" s="1">
        <f>E15*(1+$B$2)+$B$3</f>
        <v>83175.48232417028</v>
      </c>
      <c r="F16" s="1">
        <f>F15*(1+$B$2)-$B$3</f>
        <v>70755.05990629796</v>
      </c>
    </row>
    <row r="17" spans="3:6" ht="12.75">
      <c r="C17" s="2">
        <f>+1+C16</f>
        <v>12</v>
      </c>
      <c r="D17" s="1">
        <f>+D16*(1+$B$2)</f>
        <v>161627.06934199168</v>
      </c>
      <c r="E17" s="1">
        <f>E16*(1+$B$2)+$B$3</f>
        <v>93188.8864403788</v>
      </c>
      <c r="F17" s="1">
        <f>F16*(1+$B$2)-$B$3</f>
        <v>68438.18290161286</v>
      </c>
    </row>
    <row r="18" spans="3:6" ht="12.75">
      <c r="C18" s="2">
        <f>+1+C17</f>
        <v>13</v>
      </c>
      <c r="D18" s="1">
        <f>+D17*(1+$B$2)</f>
        <v>169708.42280909128</v>
      </c>
      <c r="E18" s="1">
        <f>E17*(1+$B$2)+$B$3</f>
        <v>103702.96076239775</v>
      </c>
      <c r="F18" s="1">
        <f>F17*(1+$B$2)-$B$3</f>
        <v>66005.4620466935</v>
      </c>
    </row>
    <row r="19" spans="3:6" ht="12.75">
      <c r="C19" s="2">
        <f>+1+C18</f>
        <v>14</v>
      </c>
      <c r="D19" s="1">
        <f>+D18*(1+$B$2)</f>
        <v>178193.84394954584</v>
      </c>
      <c r="E19" s="1">
        <f>E18*(1+$B$2)+$B$3</f>
        <v>114742.73880051765</v>
      </c>
      <c r="F19" s="1">
        <f>F18*(1+$B$2)-$B$3</f>
        <v>63451.105149028175</v>
      </c>
    </row>
    <row r="20" spans="3:6" ht="12.75">
      <c r="C20" s="2">
        <f>+1+C19</f>
        <v>15</v>
      </c>
      <c r="D20" s="1">
        <f>+D19*(1+$B$2)</f>
        <v>187103.53614702314</v>
      </c>
      <c r="E20" s="1">
        <f>E19*(1+$B$2)+$B$3</f>
        <v>126334.50574054354</v>
      </c>
      <c r="F20" s="1">
        <f>F19*(1+$B$2)-$B$3</f>
        <v>60769.030406479586</v>
      </c>
    </row>
    <row r="21" spans="3:6" ht="12.75">
      <c r="C21" s="2">
        <f>+1+C20</f>
        <v>16</v>
      </c>
      <c r="D21" s="1">
        <f>+D20*(1+$B$2)</f>
        <v>196458.71295437432</v>
      </c>
      <c r="E21" s="1">
        <f>E20*(1+$B$2)+$B$3</f>
        <v>138505.86102757073</v>
      </c>
      <c r="F21" s="1">
        <f>F20*(1+$B$2)-$B$3</f>
        <v>57952.85192680357</v>
      </c>
    </row>
    <row r="22" spans="3:6" ht="12.75">
      <c r="C22" s="2">
        <f>+1+C21</f>
        <v>17</v>
      </c>
      <c r="D22" s="1">
        <f>+D21*(1+$B$2)</f>
        <v>206281.64860209305</v>
      </c>
      <c r="E22" s="1">
        <f>E21*(1+$B$2)+$B$3</f>
        <v>151285.78407894928</v>
      </c>
      <c r="F22" s="1">
        <f>F21*(1+$B$2)-$B$3</f>
        <v>54995.86452314375</v>
      </c>
    </row>
    <row r="23" spans="3:6" ht="12.75">
      <c r="C23" s="2">
        <f>+1+C22</f>
        <v>18</v>
      </c>
      <c r="D23" s="1">
        <f>+D22*(1+$B$2)</f>
        <v>216595.7310321977</v>
      </c>
      <c r="E23" s="1">
        <f>E22*(1+$B$2)+$B$3</f>
        <v>164704.70328289675</v>
      </c>
      <c r="F23" s="1">
        <f>F22*(1+$B$2)-$B$3</f>
        <v>51891.02774930094</v>
      </c>
    </row>
    <row r="24" spans="3:6" ht="12.75">
      <c r="C24" s="2">
        <f>+1+C23</f>
        <v>19</v>
      </c>
      <c r="D24" s="1">
        <f>+D23*(1+$B$2)</f>
        <v>227425.5175838076</v>
      </c>
      <c r="E24" s="1">
        <f>E23*(1+$B$2)+$B$3</f>
        <v>178794.5684470416</v>
      </c>
      <c r="F24" s="1">
        <f>F23*(1+$B$2)-$B$3</f>
        <v>48630.949136765994</v>
      </c>
    </row>
    <row r="25" spans="3:6" ht="12.75">
      <c r="C25" s="2">
        <f>+1+C24</f>
        <v>20</v>
      </c>
      <c r="D25" s="1">
        <f>+D24*(1+$B$2)</f>
        <v>238796.793462998</v>
      </c>
      <c r="E25" s="1">
        <f>E24*(1+$B$2)+$B$3</f>
        <v>193588.92686939368</v>
      </c>
      <c r="F25" s="1">
        <f>F24*(1+$B$2)-$B$3</f>
        <v>45207.866593604296</v>
      </c>
    </row>
    <row r="26" spans="3:6" ht="12.75">
      <c r="C26" s="2">
        <f>+1+C25</f>
        <v>21</v>
      </c>
      <c r="D26" s="1">
        <f>+D25*(1+$B$2)</f>
        <v>250736.63313614792</v>
      </c>
      <c r="E26" s="1">
        <f>E25*(1+$B$2)+$B$3</f>
        <v>209123.00321286338</v>
      </c>
      <c r="F26" s="1">
        <f>F25*(1+$B$2)-$B$3</f>
        <v>41613.62992328451</v>
      </c>
    </row>
    <row r="27" spans="3:6" ht="12.75">
      <c r="C27" s="2">
        <f>+1+C26</f>
        <v>22</v>
      </c>
      <c r="D27" s="1">
        <f>+D26*(1+$B$2)</f>
        <v>263273.4647929553</v>
      </c>
      <c r="E27" s="1">
        <f>E26*(1+$B$2)+$B$3</f>
        <v>225433.78337350657</v>
      </c>
      <c r="F27" s="1">
        <f>F26*(1+$B$2)-$B$3</f>
        <v>37839.681419448745</v>
      </c>
    </row>
    <row r="28" spans="3:6" ht="12.75">
      <c r="C28" s="2">
        <f>+1+C27</f>
        <v>23</v>
      </c>
      <c r="D28" s="1">
        <f>+D27*(1+$B$2)</f>
        <v>276437.1380326031</v>
      </c>
      <c r="E28" s="1">
        <f>E27*(1+$B$2)+$B$3</f>
        <v>242560.1025421819</v>
      </c>
      <c r="F28" s="1">
        <f>F27*(1+$B$2)-$B$3</f>
        <v>33877.035490421185</v>
      </c>
    </row>
    <row r="29" spans="3:6" ht="12.75">
      <c r="C29" s="2">
        <f>+1+C28</f>
        <v>24</v>
      </c>
      <c r="D29" s="1">
        <f>+D28*(1+$B$2)</f>
        <v>290258.99493423325</v>
      </c>
      <c r="E29" s="1">
        <f>E28*(1+$B$2)+$B$3</f>
        <v>260542.737669291</v>
      </c>
      <c r="F29" s="1">
        <f>F28*(1+$B$2)-$B$3</f>
        <v>29716.257264942247</v>
      </c>
    </row>
    <row r="30" spans="3:6" ht="12.75">
      <c r="C30" s="2">
        <f>+1+C29</f>
        <v>25</v>
      </c>
      <c r="D30" s="1">
        <f>+D29*(1+$B$2)</f>
        <v>304771.94468094496</v>
      </c>
      <c r="E30" s="1">
        <f>E29*(1+$B$2)+$B$3</f>
        <v>279424.50455275556</v>
      </c>
      <c r="F30" s="1">
        <f>F29*(1+$B$2)-$B$3</f>
        <v>25347.44012818936</v>
      </c>
    </row>
    <row r="31" spans="3:6" ht="12.75">
      <c r="C31" s="2">
        <f>+1+C30</f>
        <v>26</v>
      </c>
      <c r="D31" s="1">
        <f>+D30*(1+$B$2)</f>
        <v>320010.5419149922</v>
      </c>
      <c r="E31" s="1">
        <f>E30*(1+$B$2)+$B$3</f>
        <v>299250.35978039337</v>
      </c>
      <c r="F31" s="1">
        <f>F30*(1+$B$2)-$B$3</f>
        <v>20760.18213459883</v>
      </c>
    </row>
    <row r="32" spans="3:6" ht="12.75">
      <c r="C32" s="2">
        <f>+1+C31</f>
        <v>27</v>
      </c>
      <c r="D32" s="1">
        <f>+D31*(1+$B$2)</f>
        <v>336011.06901074183</v>
      </c>
      <c r="E32" s="1">
        <f>E31*(1+$B$2)+$B$3</f>
        <v>320067.50776941306</v>
      </c>
      <c r="F32" s="1">
        <f>F31*(1+$B$2)-$B$3</f>
        <v>15943.56124132877</v>
      </c>
    </row>
    <row r="33" spans="3:6" ht="12.75">
      <c r="C33" s="2">
        <f>+1+C32</f>
        <v>28</v>
      </c>
      <c r="D33" s="1">
        <f>+D32*(1+$B$2)</f>
        <v>352811.6224612789</v>
      </c>
      <c r="E33" s="1">
        <f>E32*(1+$B$2)+$B$3</f>
        <v>341925.5131578837</v>
      </c>
      <c r="F33" s="1">
        <f>F32*(1+$B$2)-$B$3</f>
        <v>10886.10930339521</v>
      </c>
    </row>
    <row r="34" spans="3:6" ht="12.75">
      <c r="C34" s="2">
        <f>+1+C33</f>
        <v>29</v>
      </c>
      <c r="D34" s="1">
        <f>+D33*(1+$B$2)</f>
        <v>370452.2035843429</v>
      </c>
      <c r="E34" s="1">
        <f>E33*(1+$B$2)+$B$3</f>
        <v>364876.4188157779</v>
      </c>
      <c r="F34" s="1">
        <f>F33*(1+$B$2)-$B$3</f>
        <v>5575.784768564969</v>
      </c>
    </row>
    <row r="35" spans="3:6" ht="12.75">
      <c r="C35" s="2">
        <f>+1+C34</f>
        <v>30</v>
      </c>
      <c r="D35" s="1">
        <f>+D34*(1+$B$2)</f>
        <v>388974.8137635601</v>
      </c>
      <c r="E35" s="1">
        <f>E34*(1+$B$2)+$B$3</f>
        <v>388974.8697565668</v>
      </c>
      <c r="F35" s="1">
        <f>F34*(1+$B$2)-$B$3</f>
        <v>-0.055993006782045995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Arnold Kling</dc:creator>
  <cp:keywords/>
  <dc:description/>
  <cp:lastModifiedBy>Arnold Kling</cp:lastModifiedBy>
  <dcterms:created xsi:type="dcterms:W3CDTF">2012-11-16T13:38:51Z</dcterms:created>
  <dcterms:modified xsi:type="dcterms:W3CDTF">2012-11-16T15:56:42Z</dcterms:modified>
  <cp:category/>
  <cp:version/>
  <cp:contentType/>
  <cp:contentStatus/>
  <cp:revision>2</cp:revision>
</cp:coreProperties>
</file>